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<sst xmlns="http://schemas.openxmlformats.org/spreadsheetml/2006/main" count="78" uniqueCount="39">
  <si>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Revenue</t>
  </si>
  <si>
    <t>FY 1997</t>
  </si>
  <si>
    <t>Actual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</si>
  <si>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</si>
  <si>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</si>
  <si>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</si>
  <si>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</si>
  <si>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</si>
  <si>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</si>
  <si>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</si>
  <si>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</si>
  <si>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</si>
  <si>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Lighthouse Gifts</t>
  </si>
  <si>
    <t>Museum Admissions</t>
  </si>
  <si>
    <t>Shop Sales</t>
  </si>
  <si>
    <t>Apartment Rental</t>
  </si>
  <si>
    <t>Expenditures</t>
  </si>
  <si>
    <t>Operations</t>
  </si>
  <si>
    <t>Debt Service</t>
  </si>
  <si>
    <t>Gift Shop Costs</t>
  </si>
  <si>
    <t>Net to Fund Balance</t>
  </si>
  <si>
    <t>FY 1996</t>
  </si>
  <si>
    <t>FY 1992</t>
  </si>
  <si>
    <t>FY 1993</t>
  </si>
  <si>
    <t>FY 1994</t>
  </si>
  <si>
    <t>FY 1995</t>
  </si>
  <si>
    <t>Other</t>
  </si>
  <si>
    <t>Total Since</t>
  </si>
  <si>
    <t>Gift Sales as % of Cost</t>
  </si>
  <si>
    <t>$ Change</t>
  </si>
  <si>
    <t>% Change</t>
  </si>
  <si>
    <t>FY 97 to 98</t>
  </si>
  <si>
    <t>Projects</t>
  </si>
  <si>
    <t>Net Before Projects</t>
  </si>
  <si>
    <t>FY 2007</t>
  </si>
  <si>
    <t>FY 2008</t>
  </si>
  <si>
    <t>FY 2009</t>
  </si>
  <si>
    <t>Fund Balance</t>
  </si>
  <si>
    <t>FY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</si>
</sst>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3" fillId="0" borderId="0" xfId="17" applyNumberFormat="1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19" applyNumberFormat="1" applyFont="1" applyAlignment="1">
      <alignment/>
    </xf>
    <xf numFmtId="165" fontId="2" fillId="0" borderId="0" xfId="17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19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workbookViewId="0" topLeftCell="A1">
      <selection activeCell="T7" sqref="T7"/>
    </sheetView>
  </sheetViews>
  <sheetFormatPr defaultColWidth="9.140625" defaultRowHeight="19.5" customHeight="1"/>
  <cols>
    <col min="1" max="1" width="21.421875" style="2" bestFit="1" customWidth="1"/>
    <col min="2" max="2" width="0.13671875" style="0" customWidth="1"/>
    <col min="3" max="9" width="9.7109375" style="0" hidden="1" customWidth="1"/>
    <col min="10" max="10" width="10.28125" style="0" bestFit="1" customWidth="1"/>
    <col min="11" max="14" width="9.7109375" style="0" customWidth="1"/>
    <col min="15" max="15" width="10.28125" style="0" bestFit="1" customWidth="1"/>
    <col min="16" max="20" width="10.28125" style="0" customWidth="1"/>
    <col min="21" max="21" width="11.28125" style="2" bestFit="1" customWidth="1"/>
  </cols>
  <sheetData>
    <row r="1" spans="1:21" ht="19.5" customHeight="1">
      <c r="A1" s="6" t="s">
        <v>0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21</v>
      </c>
      <c r="G1" s="6" t="s">
        <v>1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34</v>
      </c>
      <c r="R1" s="6" t="s">
        <v>35</v>
      </c>
      <c r="S1" s="6" t="s">
        <v>36</v>
      </c>
      <c r="T1" s="6" t="s">
        <v>38</v>
      </c>
      <c r="U1" s="6" t="s">
        <v>27</v>
      </c>
    </row>
    <row r="2" spans="1:21" ht="19.5" customHeight="1">
      <c r="A2" s="6"/>
      <c r="B2" s="6" t="s">
        <v>2</v>
      </c>
      <c r="C2" s="6" t="s">
        <v>2</v>
      </c>
      <c r="D2" s="6" t="s">
        <v>2</v>
      </c>
      <c r="E2" s="6" t="s">
        <v>2</v>
      </c>
      <c r="F2" s="6" t="s">
        <v>2</v>
      </c>
      <c r="G2" s="6" t="s">
        <v>2</v>
      </c>
      <c r="H2" s="6" t="s">
        <v>2</v>
      </c>
      <c r="I2" s="6" t="s">
        <v>2</v>
      </c>
      <c r="J2" s="6" t="s">
        <v>2</v>
      </c>
      <c r="K2" s="6" t="s">
        <v>2</v>
      </c>
      <c r="L2" s="6" t="s">
        <v>2</v>
      </c>
      <c r="M2" s="6" t="s">
        <v>2</v>
      </c>
      <c r="N2" s="6" t="s">
        <v>2</v>
      </c>
      <c r="O2" s="6" t="s">
        <v>2</v>
      </c>
      <c r="P2" s="6" t="s">
        <v>2</v>
      </c>
      <c r="Q2" s="6" t="s">
        <v>2</v>
      </c>
      <c r="R2" s="6" t="s">
        <v>2</v>
      </c>
      <c r="S2" s="6" t="s">
        <v>2</v>
      </c>
      <c r="T2" s="6" t="s">
        <v>2</v>
      </c>
      <c r="U2" s="6" t="s">
        <v>22</v>
      </c>
    </row>
    <row r="4" spans="1:21" ht="19.5" customHeight="1">
      <c r="A4" s="2" t="s">
        <v>13</v>
      </c>
      <c r="B4" s="1"/>
      <c r="C4" s="1">
        <v>33279</v>
      </c>
      <c r="D4" s="1">
        <v>31401</v>
      </c>
      <c r="E4" s="1">
        <v>27447</v>
      </c>
      <c r="F4" s="1">
        <v>27754</v>
      </c>
      <c r="G4" s="5">
        <v>30609</v>
      </c>
      <c r="H4" s="5">
        <v>34001</v>
      </c>
      <c r="I4" s="5">
        <v>39312</v>
      </c>
      <c r="J4" s="5">
        <v>39940</v>
      </c>
      <c r="K4" s="5">
        <v>41339</v>
      </c>
      <c r="L4" s="5">
        <v>43529</v>
      </c>
      <c r="M4" s="5">
        <v>41826</v>
      </c>
      <c r="N4" s="5">
        <v>40943</v>
      </c>
      <c r="O4" s="5">
        <v>35756</v>
      </c>
      <c r="P4" s="5">
        <v>36893</v>
      </c>
      <c r="Q4" s="5">
        <v>36268</v>
      </c>
      <c r="R4" s="5">
        <v>38342</v>
      </c>
      <c r="S4" s="5">
        <v>39685</v>
      </c>
      <c r="T4" s="5">
        <v>45507</v>
      </c>
      <c r="U4" s="3">
        <f>SUM(B4:T4)</f>
        <v>663831</v>
      </c>
    </row>
    <row r="5" spans="1:21" ht="19.5" customHeight="1">
      <c r="A5" s="2" t="s">
        <v>14</v>
      </c>
      <c r="B5" s="1">
        <v>47862</v>
      </c>
      <c r="C5" s="1">
        <v>167441</v>
      </c>
      <c r="D5" s="1">
        <v>190820</v>
      </c>
      <c r="E5" s="1">
        <v>215162</v>
      </c>
      <c r="F5" s="1">
        <v>266668</v>
      </c>
      <c r="G5" s="5">
        <v>288577</v>
      </c>
      <c r="H5" s="5">
        <v>348679</v>
      </c>
      <c r="I5" s="5">
        <v>393019</v>
      </c>
      <c r="J5" s="5">
        <v>465949</v>
      </c>
      <c r="K5" s="5">
        <v>497669</v>
      </c>
      <c r="L5" s="5">
        <v>484516</v>
      </c>
      <c r="M5" s="5">
        <v>506042</v>
      </c>
      <c r="N5" s="5">
        <v>501905</v>
      </c>
      <c r="O5" s="5">
        <v>467794</v>
      </c>
      <c r="P5" s="5">
        <v>460558</v>
      </c>
      <c r="Q5" s="5">
        <v>479987</v>
      </c>
      <c r="R5" s="5">
        <v>508334</v>
      </c>
      <c r="S5" s="5">
        <v>458200</v>
      </c>
      <c r="T5" s="5">
        <v>501919</v>
      </c>
      <c r="U5" s="3">
        <f>SUM(B5:T5)</f>
        <v>7251101</v>
      </c>
    </row>
    <row r="6" spans="1:21" ht="19.5" customHeight="1">
      <c r="A6" s="2" t="s">
        <v>26</v>
      </c>
      <c r="B6" s="1"/>
      <c r="C6" s="1">
        <v>1000</v>
      </c>
      <c r="D6" s="1"/>
      <c r="E6" s="1"/>
      <c r="F6" s="1">
        <v>1322</v>
      </c>
      <c r="G6" s="5">
        <v>1395</v>
      </c>
      <c r="H6" s="5">
        <v>1536</v>
      </c>
      <c r="I6" s="5">
        <v>1905</v>
      </c>
      <c r="J6" s="5">
        <v>2778</v>
      </c>
      <c r="K6" s="5">
        <v>3122</v>
      </c>
      <c r="L6" s="5">
        <v>3203</v>
      </c>
      <c r="M6" s="5">
        <v>2800</v>
      </c>
      <c r="N6" s="5">
        <v>4937</v>
      </c>
      <c r="O6" s="5">
        <v>1793</v>
      </c>
      <c r="P6" s="5">
        <v>2122</v>
      </c>
      <c r="Q6" s="5">
        <v>2035</v>
      </c>
      <c r="R6" s="5">
        <v>2033</v>
      </c>
      <c r="S6" s="5">
        <v>4548</v>
      </c>
      <c r="T6" s="5">
        <v>2022</v>
      </c>
      <c r="U6" s="3">
        <f>SUM(B6:T6)</f>
        <v>38551</v>
      </c>
    </row>
    <row r="7" spans="1:21" ht="19.5" customHeight="1">
      <c r="A7" s="2" t="s">
        <v>15</v>
      </c>
      <c r="B7" s="1"/>
      <c r="C7" s="1">
        <v>12000</v>
      </c>
      <c r="D7" s="1">
        <v>12000</v>
      </c>
      <c r="E7" s="1">
        <v>12000</v>
      </c>
      <c r="F7" s="1">
        <v>13200</v>
      </c>
      <c r="G7" s="5">
        <v>13200</v>
      </c>
      <c r="H7" s="5">
        <v>5750</v>
      </c>
      <c r="I7" s="5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">
        <f>SUM(B7:S7)</f>
        <v>68150</v>
      </c>
    </row>
    <row r="8" spans="2:21" s="2" customFormat="1" ht="19.5" customHeight="1">
      <c r="B8" s="4">
        <f aca="true" t="shared" si="0" ref="B8:H8">SUM(B4:B7)</f>
        <v>47862</v>
      </c>
      <c r="C8" s="4">
        <f t="shared" si="0"/>
        <v>213720</v>
      </c>
      <c r="D8" s="4">
        <f t="shared" si="0"/>
        <v>234221</v>
      </c>
      <c r="E8" s="4">
        <f t="shared" si="0"/>
        <v>254609</v>
      </c>
      <c r="F8" s="4">
        <f t="shared" si="0"/>
        <v>308944</v>
      </c>
      <c r="G8" s="4">
        <f t="shared" si="0"/>
        <v>333781</v>
      </c>
      <c r="H8" s="4">
        <f t="shared" si="0"/>
        <v>389966</v>
      </c>
      <c r="I8" s="4">
        <f aca="true" t="shared" si="1" ref="I8:N8">SUM(I4:I7)</f>
        <v>434236</v>
      </c>
      <c r="J8" s="4">
        <f t="shared" si="1"/>
        <v>508667</v>
      </c>
      <c r="K8" s="4">
        <f t="shared" si="1"/>
        <v>542130</v>
      </c>
      <c r="L8" s="4">
        <f t="shared" si="1"/>
        <v>531248</v>
      </c>
      <c r="M8" s="4">
        <f t="shared" si="1"/>
        <v>550668</v>
      </c>
      <c r="N8" s="4">
        <f t="shared" si="1"/>
        <v>547785</v>
      </c>
      <c r="O8" s="4">
        <f aca="true" t="shared" si="2" ref="O8:T8">SUM(O4:O7)</f>
        <v>505343</v>
      </c>
      <c r="P8" s="4">
        <f t="shared" si="2"/>
        <v>499573</v>
      </c>
      <c r="Q8" s="4">
        <f t="shared" si="2"/>
        <v>518290</v>
      </c>
      <c r="R8" s="4">
        <f t="shared" si="2"/>
        <v>548709</v>
      </c>
      <c r="S8" s="4">
        <f t="shared" si="2"/>
        <v>502433</v>
      </c>
      <c r="T8" s="4">
        <f t="shared" si="2"/>
        <v>549448</v>
      </c>
      <c r="U8" s="3">
        <f>SUM(B8:T8)</f>
        <v>8021633</v>
      </c>
    </row>
    <row r="9" ht="19.5" customHeight="1">
      <c r="U9" s="3"/>
    </row>
    <row r="10" spans="1:21" ht="19.5" customHeight="1">
      <c r="A10" s="2" t="s">
        <v>16</v>
      </c>
      <c r="B10" s="2"/>
      <c r="C10" s="2"/>
      <c r="D10" s="2"/>
      <c r="E10" s="2"/>
      <c r="F10" s="2"/>
      <c r="U10" s="3"/>
    </row>
    <row r="11" spans="2:21" ht="19.5" customHeight="1">
      <c r="B11" s="2"/>
      <c r="C11" s="2"/>
      <c r="D11" s="2"/>
      <c r="E11" s="2"/>
      <c r="F11" s="2"/>
      <c r="U11" s="3"/>
    </row>
    <row r="12" spans="1:21" s="5" customFormat="1" ht="19.5" customHeight="1">
      <c r="A12" s="4" t="s">
        <v>19</v>
      </c>
      <c r="B12" s="5">
        <v>29746</v>
      </c>
      <c r="C12" s="5">
        <v>91267</v>
      </c>
      <c r="D12" s="5">
        <v>105035</v>
      </c>
      <c r="E12" s="5">
        <v>115400</v>
      </c>
      <c r="F12" s="5">
        <v>157347</v>
      </c>
      <c r="G12" s="5">
        <v>159341</v>
      </c>
      <c r="H12" s="5">
        <v>198201</v>
      </c>
      <c r="I12" s="5">
        <v>217025</v>
      </c>
      <c r="J12" s="5">
        <v>260992</v>
      </c>
      <c r="K12" s="5">
        <v>269883</v>
      </c>
      <c r="L12" s="5">
        <v>267203</v>
      </c>
      <c r="M12" s="5">
        <v>273068</v>
      </c>
      <c r="N12" s="5">
        <v>267120</v>
      </c>
      <c r="O12" s="5">
        <v>258918</v>
      </c>
      <c r="P12" s="5">
        <v>274094</v>
      </c>
      <c r="Q12" s="5">
        <v>252738</v>
      </c>
      <c r="R12" s="5">
        <v>270131</v>
      </c>
      <c r="S12" s="5">
        <v>238983</v>
      </c>
      <c r="T12" s="5">
        <v>264955</v>
      </c>
      <c r="U12" s="3">
        <f>SUM(B12:T12)</f>
        <v>3971447</v>
      </c>
    </row>
    <row r="13" spans="1:21" s="5" customFormat="1" ht="19.5" customHeight="1">
      <c r="A13" s="4" t="s">
        <v>17</v>
      </c>
      <c r="B13" s="5">
        <v>27464</v>
      </c>
      <c r="C13" s="5">
        <v>53801</v>
      </c>
      <c r="D13" s="5">
        <v>63999</v>
      </c>
      <c r="E13" s="5">
        <v>65996</v>
      </c>
      <c r="F13" s="5">
        <v>76913</v>
      </c>
      <c r="G13" s="5">
        <v>85470</v>
      </c>
      <c r="H13" s="5">
        <v>92963</v>
      </c>
      <c r="I13" s="5">
        <v>90282</v>
      </c>
      <c r="J13" s="5">
        <v>140069</v>
      </c>
      <c r="K13" s="5">
        <v>147883</v>
      </c>
      <c r="L13" s="5">
        <v>100581</v>
      </c>
      <c r="M13" s="5">
        <v>128680</v>
      </c>
      <c r="N13" s="5">
        <v>176290</v>
      </c>
      <c r="O13" s="5">
        <v>149771</v>
      </c>
      <c r="P13" s="5">
        <v>195216</v>
      </c>
      <c r="Q13" s="5">
        <v>198167</v>
      </c>
      <c r="R13" s="5">
        <v>215494</v>
      </c>
      <c r="S13" s="5">
        <v>254971</v>
      </c>
      <c r="T13" s="5">
        <v>239260</v>
      </c>
      <c r="U13" s="3">
        <f>SUM(B13:T13)</f>
        <v>2503270</v>
      </c>
    </row>
    <row r="14" spans="1:21" s="5" customFormat="1" ht="19.5" customHeight="1">
      <c r="A14" s="4" t="s">
        <v>32</v>
      </c>
      <c r="B14" s="5">
        <v>124286</v>
      </c>
      <c r="I14" s="5">
        <v>12288</v>
      </c>
      <c r="J14" s="5">
        <v>157946</v>
      </c>
      <c r="M14" s="5">
        <v>10416</v>
      </c>
      <c r="N14" s="5">
        <v>0</v>
      </c>
      <c r="O14" s="5">
        <v>230767</v>
      </c>
      <c r="Q14" s="5">
        <v>0</v>
      </c>
      <c r="R14" s="5">
        <v>166500</v>
      </c>
      <c r="S14" s="5">
        <v>160000</v>
      </c>
      <c r="U14" s="3">
        <f>SUM(B14:S14)</f>
        <v>862203</v>
      </c>
    </row>
    <row r="15" spans="1:21" s="5" customFormat="1" ht="19.5" customHeight="1">
      <c r="A15" s="4" t="s">
        <v>18</v>
      </c>
      <c r="C15" s="5">
        <v>17315</v>
      </c>
      <c r="D15" s="5">
        <v>36710</v>
      </c>
      <c r="E15" s="5">
        <v>35500</v>
      </c>
      <c r="F15" s="5">
        <v>39138</v>
      </c>
      <c r="G15" s="5">
        <v>35687</v>
      </c>
      <c r="H15" s="5">
        <v>39137</v>
      </c>
      <c r="I15" s="5">
        <v>33141</v>
      </c>
      <c r="J15" s="5">
        <v>38846</v>
      </c>
      <c r="K15" s="5">
        <v>38605</v>
      </c>
      <c r="L15" s="5">
        <v>40585</v>
      </c>
      <c r="M15" s="5">
        <v>38548</v>
      </c>
      <c r="N15" s="5">
        <v>2935</v>
      </c>
      <c r="Q15" s="5">
        <v>0</v>
      </c>
      <c r="U15" s="3">
        <f>SUM(B15:O15)</f>
        <v>396147</v>
      </c>
    </row>
    <row r="16" spans="2:21" s="4" customFormat="1" ht="19.5" customHeight="1">
      <c r="B16" s="4">
        <f aca="true" t="shared" si="3" ref="B16:H16">SUM(B12:B15)</f>
        <v>181496</v>
      </c>
      <c r="C16" s="4">
        <f t="shared" si="3"/>
        <v>162383</v>
      </c>
      <c r="D16" s="4">
        <f t="shared" si="3"/>
        <v>205744</v>
      </c>
      <c r="E16" s="4">
        <f t="shared" si="3"/>
        <v>216896</v>
      </c>
      <c r="F16" s="4">
        <f t="shared" si="3"/>
        <v>273398</v>
      </c>
      <c r="G16" s="4">
        <f t="shared" si="3"/>
        <v>280498</v>
      </c>
      <c r="H16" s="4">
        <f t="shared" si="3"/>
        <v>330301</v>
      </c>
      <c r="I16" s="4">
        <f aca="true" t="shared" si="4" ref="I16:N16">SUM(I12:I15)</f>
        <v>352736</v>
      </c>
      <c r="J16" s="4">
        <f t="shared" si="4"/>
        <v>597853</v>
      </c>
      <c r="K16" s="4">
        <f t="shared" si="4"/>
        <v>456371</v>
      </c>
      <c r="L16" s="4">
        <f t="shared" si="4"/>
        <v>408369</v>
      </c>
      <c r="M16" s="4">
        <f t="shared" si="4"/>
        <v>450712</v>
      </c>
      <c r="N16" s="4">
        <f t="shared" si="4"/>
        <v>446345</v>
      </c>
      <c r="O16" s="4">
        <f aca="true" t="shared" si="5" ref="O16:T16">SUM(O12:O15)</f>
        <v>639456</v>
      </c>
      <c r="P16" s="4">
        <f t="shared" si="5"/>
        <v>469310</v>
      </c>
      <c r="Q16" s="4">
        <f t="shared" si="5"/>
        <v>450905</v>
      </c>
      <c r="R16" s="4">
        <f t="shared" si="5"/>
        <v>652125</v>
      </c>
      <c r="S16" s="4">
        <f t="shared" si="5"/>
        <v>653954</v>
      </c>
      <c r="T16" s="4">
        <f t="shared" si="5"/>
        <v>504215</v>
      </c>
      <c r="U16" s="3">
        <f>SUM(B16:T16)</f>
        <v>7733067</v>
      </c>
    </row>
    <row r="17" spans="1:21" ht="19.5" customHeight="1">
      <c r="A17" s="2" t="s">
        <v>33</v>
      </c>
      <c r="B17" s="17">
        <f aca="true" t="shared" si="6" ref="B17:T17">SUM(B8-B12-B13-B15)</f>
        <v>-9348</v>
      </c>
      <c r="C17" s="17">
        <f t="shared" si="6"/>
        <v>51337</v>
      </c>
      <c r="D17" s="17">
        <f t="shared" si="6"/>
        <v>28477</v>
      </c>
      <c r="E17" s="17">
        <f t="shared" si="6"/>
        <v>37713</v>
      </c>
      <c r="F17" s="17">
        <f t="shared" si="6"/>
        <v>35546</v>
      </c>
      <c r="G17" s="17">
        <f t="shared" si="6"/>
        <v>53283</v>
      </c>
      <c r="H17" s="17">
        <f t="shared" si="6"/>
        <v>59665</v>
      </c>
      <c r="I17" s="17">
        <f t="shared" si="6"/>
        <v>93788</v>
      </c>
      <c r="J17" s="17">
        <f t="shared" si="6"/>
        <v>68760</v>
      </c>
      <c r="K17" s="17">
        <f t="shared" si="6"/>
        <v>85759</v>
      </c>
      <c r="L17" s="17">
        <f t="shared" si="6"/>
        <v>122879</v>
      </c>
      <c r="M17" s="17">
        <f t="shared" si="6"/>
        <v>110372</v>
      </c>
      <c r="N17" s="17">
        <f t="shared" si="6"/>
        <v>101440</v>
      </c>
      <c r="O17" s="17">
        <f t="shared" si="6"/>
        <v>96654</v>
      </c>
      <c r="P17" s="17">
        <f t="shared" si="6"/>
        <v>30263</v>
      </c>
      <c r="Q17" s="17">
        <f t="shared" si="6"/>
        <v>67385</v>
      </c>
      <c r="R17" s="17">
        <f t="shared" si="6"/>
        <v>63084</v>
      </c>
      <c r="S17" s="17">
        <f t="shared" si="6"/>
        <v>8479</v>
      </c>
      <c r="T17" s="17">
        <f t="shared" si="6"/>
        <v>45233</v>
      </c>
      <c r="U17" s="3">
        <f>SUM(B17:S17)</f>
        <v>1105536</v>
      </c>
    </row>
    <row r="18" spans="1:21" ht="19.5" customHeight="1">
      <c r="A18" s="2" t="s">
        <v>20</v>
      </c>
      <c r="B18" s="3">
        <f aca="true" t="shared" si="7" ref="B18:T18">SUM(B8-B16)</f>
        <v>-133634</v>
      </c>
      <c r="C18" s="3">
        <f t="shared" si="7"/>
        <v>51337</v>
      </c>
      <c r="D18" s="3">
        <f t="shared" si="7"/>
        <v>28477</v>
      </c>
      <c r="E18" s="3">
        <f t="shared" si="7"/>
        <v>37713</v>
      </c>
      <c r="F18" s="3">
        <f t="shared" si="7"/>
        <v>35546</v>
      </c>
      <c r="G18" s="3">
        <f t="shared" si="7"/>
        <v>53283</v>
      </c>
      <c r="H18" s="3">
        <f t="shared" si="7"/>
        <v>59665</v>
      </c>
      <c r="I18" s="3">
        <f t="shared" si="7"/>
        <v>81500</v>
      </c>
      <c r="J18" s="3">
        <f t="shared" si="7"/>
        <v>-89186</v>
      </c>
      <c r="K18" s="3">
        <f t="shared" si="7"/>
        <v>85759</v>
      </c>
      <c r="L18" s="3">
        <f t="shared" si="7"/>
        <v>122879</v>
      </c>
      <c r="M18" s="3">
        <f t="shared" si="7"/>
        <v>99956</v>
      </c>
      <c r="N18" s="3">
        <f t="shared" si="7"/>
        <v>101440</v>
      </c>
      <c r="O18" s="3">
        <f t="shared" si="7"/>
        <v>-134113</v>
      </c>
      <c r="P18" s="3">
        <f t="shared" si="7"/>
        <v>30263</v>
      </c>
      <c r="Q18" s="3">
        <f t="shared" si="7"/>
        <v>67385</v>
      </c>
      <c r="R18" s="3">
        <f t="shared" si="7"/>
        <v>-103416</v>
      </c>
      <c r="S18" s="3">
        <f t="shared" si="7"/>
        <v>-151521</v>
      </c>
      <c r="T18" s="3">
        <f t="shared" si="7"/>
        <v>45233</v>
      </c>
      <c r="U18" s="3">
        <f>SUM(B18:S18)</f>
        <v>243333</v>
      </c>
    </row>
    <row r="19" spans="1:20" ht="19.5" customHeight="1">
      <c r="A19" s="2" t="s">
        <v>37</v>
      </c>
      <c r="S19" s="4">
        <v>243333</v>
      </c>
      <c r="T19" s="4">
        <f>SUM(S19+T18)</f>
        <v>288566</v>
      </c>
    </row>
    <row r="20" spans="1:21" ht="19.5" customHeight="1">
      <c r="A20" s="2" t="s">
        <v>28</v>
      </c>
      <c r="B20" s="7">
        <f aca="true" t="shared" si="8" ref="B20:T20">SUM(B5/B12)</f>
        <v>1.6090230619242925</v>
      </c>
      <c r="C20" s="7">
        <f t="shared" si="8"/>
        <v>1.8346280692912005</v>
      </c>
      <c r="D20" s="7">
        <f t="shared" si="8"/>
        <v>1.8167277574141953</v>
      </c>
      <c r="E20" s="7">
        <f t="shared" si="8"/>
        <v>1.8644887348353554</v>
      </c>
      <c r="F20" s="7">
        <f t="shared" si="8"/>
        <v>1.6947765130571286</v>
      </c>
      <c r="G20" s="7">
        <f t="shared" si="8"/>
        <v>1.811065576342561</v>
      </c>
      <c r="H20" s="7">
        <f t="shared" si="8"/>
        <v>1.7592191764925504</v>
      </c>
      <c r="I20" s="7">
        <f t="shared" si="8"/>
        <v>1.8109388319318052</v>
      </c>
      <c r="J20" s="7">
        <f t="shared" si="8"/>
        <v>1.7852999325649828</v>
      </c>
      <c r="K20" s="7">
        <f t="shared" si="8"/>
        <v>1.8440175928087357</v>
      </c>
      <c r="L20" s="7">
        <f t="shared" si="8"/>
        <v>1.8132880244608032</v>
      </c>
      <c r="M20" s="7">
        <f t="shared" si="8"/>
        <v>1.8531721036518376</v>
      </c>
      <c r="N20" s="7">
        <f t="shared" si="8"/>
        <v>1.8789495357891584</v>
      </c>
      <c r="O20" s="7">
        <f t="shared" si="8"/>
        <v>1.8067264539352228</v>
      </c>
      <c r="P20" s="7">
        <f t="shared" si="8"/>
        <v>1.6802921625427774</v>
      </c>
      <c r="Q20" s="7">
        <f t="shared" si="8"/>
        <v>1.8991485253503628</v>
      </c>
      <c r="R20" s="7">
        <f t="shared" si="8"/>
        <v>1.8818054943712494</v>
      </c>
      <c r="S20" s="7">
        <f t="shared" si="8"/>
        <v>1.9172911880761394</v>
      </c>
      <c r="T20" s="7">
        <f t="shared" si="8"/>
        <v>1.8943556452982582</v>
      </c>
      <c r="U20" s="7"/>
    </row>
  </sheetData>
  <printOptions gridLines="1"/>
  <pageMargins left="0.36" right="0.27" top="1" bottom="1" header="0.5" footer="0.5"/>
  <pageSetup fitToHeight="1" fitToWidth="1" horizontalDpi="300" verticalDpi="300" orientation="landscape" scale="93" r:id="rId1"/>
  <headerFooter alignWithMargins="0">
    <oddHeader>&amp;L&amp;"Arial,Bold"&amp;14Museum at Portland Head Light
Revenue Since Inception of Project&amp;"Arial,Regular"&amp;10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9" sqref="A9:IV9"/>
    </sheetView>
  </sheetViews>
  <sheetFormatPr defaultColWidth="9.140625" defaultRowHeight="19.5" customHeight="1"/>
  <cols>
    <col min="1" max="1" width="29.00390625" style="2" bestFit="1" customWidth="1"/>
    <col min="2" max="6" width="19.421875" style="0" hidden="1" customWidth="1"/>
    <col min="7" max="8" width="14.7109375" style="0" bestFit="1" customWidth="1"/>
    <col min="9" max="9" width="15.8515625" style="0" bestFit="1" customWidth="1"/>
    <col min="10" max="10" width="10.7109375" style="0" bestFit="1" customWidth="1"/>
  </cols>
  <sheetData>
    <row r="1" spans="1:10" s="10" customFormat="1" ht="19.5" customHeight="1">
      <c r="A1" s="8" t="s">
        <v>0</v>
      </c>
      <c r="B1" s="9" t="s">
        <v>22</v>
      </c>
      <c r="C1" s="9" t="s">
        <v>23</v>
      </c>
      <c r="D1" s="9" t="s">
        <v>24</v>
      </c>
      <c r="E1" s="9" t="s">
        <v>25</v>
      </c>
      <c r="F1" s="9" t="s">
        <v>21</v>
      </c>
      <c r="G1" s="8" t="s">
        <v>1</v>
      </c>
      <c r="H1" s="8" t="s">
        <v>3</v>
      </c>
      <c r="I1" s="8" t="s">
        <v>29</v>
      </c>
      <c r="J1" s="8" t="s">
        <v>30</v>
      </c>
    </row>
    <row r="2" spans="1:10" s="10" customFormat="1" ht="19.5" customHeight="1">
      <c r="A2" s="8"/>
      <c r="B2" s="9" t="s">
        <v>2</v>
      </c>
      <c r="C2" s="9" t="s">
        <v>2</v>
      </c>
      <c r="D2" s="9" t="s">
        <v>2</v>
      </c>
      <c r="E2" s="9" t="s">
        <v>2</v>
      </c>
      <c r="F2" s="9" t="s">
        <v>2</v>
      </c>
      <c r="G2" s="8" t="s">
        <v>2</v>
      </c>
      <c r="H2" s="8" t="s">
        <v>2</v>
      </c>
      <c r="I2" s="8" t="s">
        <v>31</v>
      </c>
      <c r="J2" s="8" t="s">
        <v>31</v>
      </c>
    </row>
    <row r="3" s="10" customFormat="1" ht="19.5" customHeight="1">
      <c r="A3" s="8"/>
    </row>
    <row r="4" spans="1:10" s="10" customFormat="1" ht="19.5" customHeight="1">
      <c r="A4" s="8" t="s">
        <v>12</v>
      </c>
      <c r="B4" s="11">
        <v>132299</v>
      </c>
      <c r="C4" s="11">
        <v>32944</v>
      </c>
      <c r="D4" s="11">
        <v>3008</v>
      </c>
      <c r="E4" s="11">
        <v>2222</v>
      </c>
      <c r="F4" s="11">
        <v>3254</v>
      </c>
      <c r="G4" s="11">
        <v>3906</v>
      </c>
      <c r="H4" s="11">
        <v>1036</v>
      </c>
      <c r="I4" s="12">
        <f aca="true" t="shared" si="0" ref="I4:I9">SUM(H4-G4)</f>
        <v>-2870</v>
      </c>
      <c r="J4" s="13">
        <f aca="true" t="shared" si="1" ref="J4:J9">SUM(I4/G4)</f>
        <v>-0.7347670250896058</v>
      </c>
    </row>
    <row r="5" spans="1:10" s="10" customFormat="1" ht="19.5" customHeight="1">
      <c r="A5" s="8" t="s">
        <v>13</v>
      </c>
      <c r="B5" s="11"/>
      <c r="C5" s="11">
        <v>33279</v>
      </c>
      <c r="D5" s="11">
        <v>31401</v>
      </c>
      <c r="E5" s="11">
        <v>27447</v>
      </c>
      <c r="F5" s="11">
        <v>27754</v>
      </c>
      <c r="G5" s="11">
        <v>30609</v>
      </c>
      <c r="H5" s="11">
        <v>34001</v>
      </c>
      <c r="I5" s="12">
        <f t="shared" si="0"/>
        <v>3392</v>
      </c>
      <c r="J5" s="13">
        <f t="shared" si="1"/>
        <v>0.11081707994380738</v>
      </c>
    </row>
    <row r="6" spans="1:10" s="10" customFormat="1" ht="19.5" customHeight="1">
      <c r="A6" s="8" t="s">
        <v>14</v>
      </c>
      <c r="B6" s="11">
        <v>47862</v>
      </c>
      <c r="C6" s="11">
        <v>167441</v>
      </c>
      <c r="D6" s="11">
        <v>190820</v>
      </c>
      <c r="E6" s="11">
        <v>215162</v>
      </c>
      <c r="F6" s="11">
        <v>266668</v>
      </c>
      <c r="G6" s="11">
        <v>288577</v>
      </c>
      <c r="H6" s="11">
        <v>348679</v>
      </c>
      <c r="I6" s="12">
        <f t="shared" si="0"/>
        <v>60102</v>
      </c>
      <c r="J6" s="13">
        <f t="shared" si="1"/>
        <v>0.20827023636672362</v>
      </c>
    </row>
    <row r="7" spans="1:10" s="10" customFormat="1" ht="19.5" customHeight="1">
      <c r="A7" s="8" t="s">
        <v>26</v>
      </c>
      <c r="B7" s="11"/>
      <c r="C7" s="11">
        <v>1000</v>
      </c>
      <c r="D7" s="11"/>
      <c r="E7" s="11"/>
      <c r="F7" s="11">
        <v>1322</v>
      </c>
      <c r="G7" s="11">
        <v>1395</v>
      </c>
      <c r="H7" s="11">
        <v>1536</v>
      </c>
      <c r="I7" s="12">
        <f t="shared" si="0"/>
        <v>141</v>
      </c>
      <c r="J7" s="13">
        <f t="shared" si="1"/>
        <v>0.1010752688172043</v>
      </c>
    </row>
    <row r="8" spans="1:10" s="10" customFormat="1" ht="19.5" customHeight="1">
      <c r="A8" s="8" t="s">
        <v>15</v>
      </c>
      <c r="B8" s="11"/>
      <c r="C8" s="11">
        <v>12000</v>
      </c>
      <c r="D8" s="11">
        <v>12000</v>
      </c>
      <c r="E8" s="11">
        <v>12000</v>
      </c>
      <c r="F8" s="11">
        <v>13200</v>
      </c>
      <c r="G8" s="11">
        <v>13200</v>
      </c>
      <c r="H8" s="11">
        <v>5750</v>
      </c>
      <c r="I8" s="12">
        <f t="shared" si="0"/>
        <v>-7450</v>
      </c>
      <c r="J8" s="13">
        <f t="shared" si="1"/>
        <v>-0.5643939393939394</v>
      </c>
    </row>
    <row r="9" spans="2:10" s="8" customFormat="1" ht="19.5" customHeight="1">
      <c r="B9" s="14">
        <f aca="true" t="shared" si="2" ref="B9:H9">SUM(B4:B8)</f>
        <v>180161</v>
      </c>
      <c r="C9" s="14">
        <f t="shared" si="2"/>
        <v>246664</v>
      </c>
      <c r="D9" s="14">
        <f t="shared" si="2"/>
        <v>237229</v>
      </c>
      <c r="E9" s="14">
        <f t="shared" si="2"/>
        <v>256831</v>
      </c>
      <c r="F9" s="14">
        <f t="shared" si="2"/>
        <v>312198</v>
      </c>
      <c r="G9" s="14">
        <f t="shared" si="2"/>
        <v>337687</v>
      </c>
      <c r="H9" s="14">
        <f t="shared" si="2"/>
        <v>391002</v>
      </c>
      <c r="I9" s="15">
        <f t="shared" si="0"/>
        <v>53315</v>
      </c>
      <c r="J9" s="16">
        <f t="shared" si="1"/>
        <v>0.15788289155342078</v>
      </c>
    </row>
    <row r="12" spans="2:6" ht="19.5" customHeight="1">
      <c r="B12" s="2"/>
      <c r="C12" s="2"/>
      <c r="D12" s="2"/>
      <c r="E12" s="2"/>
      <c r="F12" s="2"/>
    </row>
    <row r="13" spans="2:6" ht="19.5" customHeight="1">
      <c r="B13" s="2"/>
      <c r="C13" s="2"/>
      <c r="D13" s="2"/>
      <c r="E13" s="2"/>
      <c r="F13" s="2"/>
    </row>
    <row r="14" s="5" customFormat="1" ht="19.5" customHeight="1">
      <c r="A14" s="4"/>
    </row>
    <row r="15" s="5" customFormat="1" ht="19.5" customHeight="1">
      <c r="A15" s="4"/>
    </row>
    <row r="16" s="5" customFormat="1" ht="19.5" customHeight="1">
      <c r="A16" s="4"/>
    </row>
    <row r="17" s="4" customFormat="1" ht="19.5" customHeight="1"/>
    <row r="19" spans="2:8" ht="19.5" customHeight="1">
      <c r="B19" s="3"/>
      <c r="C19" s="3"/>
      <c r="D19" s="3"/>
      <c r="E19" s="3"/>
      <c r="F19" s="3"/>
      <c r="G19" s="3"/>
      <c r="H19" s="3"/>
    </row>
  </sheetData>
  <printOptions gridLines="1" horizontalCentered="1" verticalCentered="1"/>
  <pageMargins left="0.75" right="0.75" top="0" bottom="1" header="0.25" footer="0.5"/>
  <pageSetup horizontalDpi="300" verticalDpi="300" orientation="landscape" r:id="rId1"/>
  <headerFooter alignWithMargins="0">
    <oddHeader>&amp;C&amp;"Arial,Bold"&amp;14Portland Head Light
Revenue Changes
FY 1997 to FY 1998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2010-07-07T12:40:30Z</cp:lastPrinted>
  <dcterms:created xsi:type="dcterms:W3CDTF">1997-10-30T18:33:11Z</dcterms:created>
  <dcterms:modified xsi:type="dcterms:W3CDTF">2010-07-07T12:41:06Z</dcterms:modified>
  <cp:category/>
  <cp:version/>
  <cp:contentType/>
  <cp:contentStatus/>
</cp:coreProperties>
</file>